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сентябрь\"/>
    </mc:Choice>
  </mc:AlternateContent>
  <bookViews>
    <workbookView xWindow="0" yWindow="0" windowWidth="21600" windowHeight="96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<sst xmlns="http://schemas.openxmlformats.org/spreadsheetml/2006/main" count="2615" uniqueCount="1414">
  <si>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</si>
  <si>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</si>
  <si>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</si>
  <si>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</si>
  <si>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</si>
  <si>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</si>
  <si>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</si>
  <si>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</si>
  <si>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</si>
  <si>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</si>
  <si>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</si>
  <si>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</si>
  <si>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</si>
  <si>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</si>
  <si>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</si>
  <si>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</si>
  <si>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</si>
  <si>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</si>
  <si>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</si>
  <si>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</si>
  <si>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</si>
  <si>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</si>
  <si>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</si>
  <si>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</si>
  <si>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</si>
  <si>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</si>
  <si>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</si>
  <si>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</si>
  <si>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</si>
  <si>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</si>
  <si>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</si>
  <si>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</si>
  <si>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</si>
  <si>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</si>
  <si>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</si>
  <si>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</si>
  <si>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</si>
  <si>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</si>
  <si>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</si>
  <si>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</si>
  <si>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</si>
  <si>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</si>
  <si>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</si>
  <si>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</si>
  <si>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</si>
  <si>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</si>
  <si>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</si>
  <si>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</si>
  <si>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</si>
  <si>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</si>
  <si>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</si>
  <si>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</si>
  <si>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</si>
  <si>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</si>
  <si>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</si>
  <si>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</si>
  <si>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</si>
  <si>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</si>
  <si>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</si>
  <si>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</si>
  <si>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</si>
  <si>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</si>
  <si>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</si>
  <si>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</si>
  <si>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</si>
  <si>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</si>
  <si>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</si>
  <si>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</si>
  <si>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</si>
  <si>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</si>
  <si>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</si>
  <si>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</si>
  <si>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</si>
  <si>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</si>
  <si>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</si>
  <si>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</si>
  <si>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</si>
  <si>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</si>
  <si>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</si>
  <si>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</si>
  <si>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</si>
  <si>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</si>
  <si>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</si>
  <si>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</si>
  <si>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</si>
  <si>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</si>
  <si>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</si>
  <si>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</si>
  <si>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</si>
  <si>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</si>
  <si>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</si>
  <si>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</si>
  <si>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</si>
  <si>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</si>
  <si>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</si>
  <si>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</si>
  <si>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</si>
  <si>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</si>
  <si>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</si>
  <si>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</si>
  <si>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</si>
  <si>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</si>
  <si>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</si>
  <si>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</si>
  <si>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</si>
  <si>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</si>
  <si>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</si>
  <si>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</si>
  <si>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</si>
  <si>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</si>
  <si>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</si>
  <si>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</si>
  <si>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</si>
  <si>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</si>
  <si>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</si>
  <si>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</si>
  <si>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</si>
  <si>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</si>
  <si>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</si>
  <si>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</si>
  <si>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</si>
  <si>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</si>
  <si>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</si>
  <si>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</si>
  <si>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</si>
  <si>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</si>
  <si>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</si>
  <si>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</si>
  <si>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</si>
  <si>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</si>
  <si>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</si>
  <si>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</si>
  <si>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</si>
  <si>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</si>
  <si>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</si>
  <si>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</si>
  <si>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</si>
  <si>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</si>
  <si>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</si>
  <si>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</si>
  <si>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</si>
  <si>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</si>
  <si>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</si>
  <si>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</si>
  <si>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</si>
  <si>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</si>
  <si>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</si>
  <si>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</si>
  <si>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</si>
  <si>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</si>
  <si>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</si>
  <si>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</si>
  <si>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</si>
  <si>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</si>
  <si>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</si>
  <si>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</si>
  <si>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</si>
  <si>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</si>
  <si>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</si>
  <si>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</si>
  <si>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</si>
  <si>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</si>
  <si>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</si>
  <si>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</si>
  <si>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</si>
  <si>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</si>
  <si>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</si>
  <si>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</si>
  <si>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</si>
  <si>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</si>
  <si>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</si>
  <si>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</si>
  <si>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</si>
  <si>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</si>
  <si>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</si>
  <si>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</si>
  <si>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</si>
  <si>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</si>
  <si>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</si>
  <si>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</si>
  <si>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</si>
  <si>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</si>
  <si>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</si>
  <si>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</si>
  <si>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</si>
  <si>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</si>
  <si>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</si>
  <si>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</si>
  <si>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</si>
  <si>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</si>
  <si>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</si>
  <si>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</si>
  <si>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</si>
  <si>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</si>
  <si>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</si>
  <si>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</si>
  <si>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</si>
  <si>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</si>
  <si>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</si>
  <si>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</si>
  <si>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</si>
  <si>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</si>
  <si>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</si>
  <si>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</si>
  <si>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</si>
  <si>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</si>
  <si>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</si>
  <si>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</si>
  <si>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</si>
  <si>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</si>
  <si>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</si>
  <si>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</si>
  <si>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</si>
  <si>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</si>
  <si>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</si>
  <si>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</si>
  <si>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</si>
  <si>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</si>
  <si>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</si>
  <si>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</si>
  <si>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</si>
  <si>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</si>
  <si>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</si>
  <si>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</si>
  <si>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</si>
  <si>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</si>
  <si>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</si>
  <si>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</si>
  <si>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</si>
  <si>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</si>
  <si>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</si>
  <si>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</si>
  <si>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</si>
  <si>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</si>
  <si>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</si>
  <si>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</si>
  <si>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</si>
  <si>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</si>
  <si>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</si>
  <si>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</si>
  <si>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</si>
  <si>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</si>
  <si>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</si>
  <si>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</si>
  <si>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</si>
  <si>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</si>
  <si>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</si>
  <si>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</si>
  <si>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</si>
  <si>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</si>
  <si>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</si>
  <si>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</si>
  <si>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</si>
  <si>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</si>
  <si>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</si>
  <si>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</si>
  <si>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</si>
  <si>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</si>
  <si>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</si>
  <si>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</si>
  <si>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</si>
  <si>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</si>
  <si>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</si>
  <si>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</si>
  <si>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</si>
  <si>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</si>
  <si>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</si>
  <si>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</si>
  <si>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</si>
  <si>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</si>
  <si>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</si>
  <si>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</si>
  <si>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</si>
  <si>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</si>
  <si>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</si>
  <si>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</si>
  <si>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</si>
  <si>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</si>
  <si>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</si>
  <si>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</si>
  <si>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</si>
  <si>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</si>
  <si>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</si>
  <si>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</si>
  <si>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</si>
  <si>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</si>
  <si>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</si>
  <si>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</si>
  <si>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</si>
  <si>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</si>
  <si>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</si>
  <si>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</si>
  <si>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</si>
  <si>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</si>
  <si>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</si>
  <si>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</si>
  <si>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</si>
  <si>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</si>
  <si>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</si>
  <si>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</si>
  <si>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</si>
  <si>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</si>
  <si>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</si>
  <si>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</si>
  <si>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</si>
  <si>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</si>
  <si>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</si>
  <si>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</si>
  <si>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</si>
  <si>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</si>
  <si>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</si>
  <si>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</si>
  <si>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</si>
  <si>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</si>
  <si>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</si>
  <si>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</si>
  <si>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</si>
  <si>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</si>
  <si>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</si>
  <si>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</si>
  <si>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</si>
  <si>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</si>
  <si>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</si>
  <si>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</si>
  <si>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</si>
  <si>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</si>
  <si>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</si>
  <si>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</si>
  <si>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</si>
  <si>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</si>
  <si>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</si>
  <si>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</si>
  <si>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</si>
  <si>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</si>
  <si>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</si>
  <si>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</si>
  <si>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</si>
  <si>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</si>
  <si>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</si>
  <si>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</si>
  <si>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</si>
  <si>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</si>
  <si>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</si>
  <si>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</si>
  <si>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</si>
  <si>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</si>
  <si>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</si>
  <si>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</si>
  <si>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</si>
  <si>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</si>
  <si>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</si>
  <si>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</si>
  <si>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</si>
  <si>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</si>
  <si>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</si>
  <si>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</si>
  <si>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</si>
  <si>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</si>
  <si>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</si>
  <si>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</si>
  <si>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</si>
  <si>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</si>
  <si>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</si>
  <si>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</si>
  <si>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</si>
  <si>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</si>
  <si>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</si>
  <si>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</si>
  <si>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</si>
  <si>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</si>
  <si>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</si>
  <si>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</si>
  <si>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</si>
  <si>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</si>
  <si>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</si>
  <si>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</si>
  <si>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</si>
  <si>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</si>
  <si>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</si>
  <si>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</si>
  <si>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</si>
  <si>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</si>
  <si>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</si>
  <si>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</si>
  <si>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</si>
  <si>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</si>
  <si>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</si>
  <si>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</si>
  <si>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</si>
  <si>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</si>
  <si>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</si>
  <si>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</si>
  <si>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</si>
  <si>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</si>
  <si>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</si>
  <si>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</si>
  <si>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</si>
  <si>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</si>
  <si>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</si>
  <si>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</si>
  <si>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</si>
  <si>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</si>
  <si>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</si>
  <si>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</si>
  <si>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</si>
  <si>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</si>
  <si>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</si>
  <si>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</si>
  <si>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</si>
  <si>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</si>
  <si>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</si>
  <si>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</si>
  <si>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</si>
  <si>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</si>
  <si>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</si>
  <si>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</si>
  <si>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</si>
  <si>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</si>
  <si>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</si>
  <si>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</si>
  <si>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</si>
  <si>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</si>
  <si>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</si>
  <si>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</si>
  <si>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</si>
  <si>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</si>
  <si>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</si>
  <si>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</si>
  <si>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</si>
  <si>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</si>
  <si>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</si>
  <si>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</si>
  <si>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</si>
  <si>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</si>
  <si>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</si>
  <si>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</si>
  <si>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</si>
  <si>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</si>
  <si>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</si>
  <si>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</si>
  <si>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</si>
  <si>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</si>
  <si>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</si>
  <si>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</si>
  <si>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</si>
  <si>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</si>
  <si>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</si>
  <si>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</si>
  <si>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</si>
  <si>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</si>
  <si>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</si>
  <si>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</si>
  <si>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</si>
  <si>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</si>
  <si>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</si>
  <si>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</si>
  <si>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</si>
  <si>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</si>
  <si>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</si>
  <si>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</si>
  <si>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</si>
  <si>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</si>
  <si>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</si>
  <si>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</si>
  <si>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</si>
  <si>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</si>
  <si>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</si>
  <si>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</si>
  <si>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</si>
  <si>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</si>
  <si>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</si>
  <si>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</si>
  <si>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</si>
  <si>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</si>
  <si>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</si>
  <si>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</si>
  <si>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</si>
  <si>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</si>
  <si>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</si>
  <si>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</si>
  <si>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</si>
  <si>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</si>
  <si>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</si>
  <si>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</si>
  <si>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</si>
  <si>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</si>
  <si>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</si>
  <si>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</si>
  <si>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</si>
  <si>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</si>
  <si>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</si>
  <si>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</si>
  <si>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</si>
  <si>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</si>
  <si>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</si>
  <si>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</si>
  <si>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</si>
  <si>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</si>
  <si>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</si>
  <si>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</si>
  <si>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</si>
  <si>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</si>
  <si>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</si>
  <si>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</si>
  <si>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</si>
  <si>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</si>
  <si>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</si>
  <si>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</si>
  <si>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</si>
  <si>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</si>
  <si>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</si>
  <si>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</si>
  <si>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</si>
  <si>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</si>
  <si>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</si>
  <si>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</si>
  <si>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</si>
  <si>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</si>
  <si>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</si>
  <si>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</si>
  <si>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</si>
  <si>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</si>
  <si>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</si>
  <si>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</si>
  <si>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</si>
  <si>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</si>
  <si>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</si>
  <si>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</si>
  <si>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</si>
  <si>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</si>
  <si>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</si>
  <si>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</si>
  <si>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</si>
  <si>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</si>
  <si>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</si>
  <si>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</si>
  <si>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</si>
  <si>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</si>
  <si>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</si>
  <si>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</si>
  <si>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</si>
  <si>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</si>
  <si>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</si>
  <si>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</si>
  <si>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</si>
  <si>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</si>
  <si>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</si>
  <si>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</si>
  <si>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</si>
  <si>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</si>
  <si>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</si>
  <si>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</si>
  <si>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</si>
  <si>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</si>
  <si>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</si>
  <si>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</si>
  <si>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</si>
  <si>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</si>
  <si>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</si>
  <si>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</si>
  <si>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</si>
  <si>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</si>
  <si>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</si>
  <si>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</si>
  <si>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</si>
  <si>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</si>
  <si>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</si>
  <si>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</si>
  <si>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</si>
  <si>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</si>
  <si>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</si>
  <si>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</si>
  <si>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</si>
  <si>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</si>
  <si>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</si>
  <si>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</si>
  <si>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</si>
  <si>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</si>
  <si>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</si>
  <si>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</si>
  <si>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</si>
  <si>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</si>
  <si>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</si>
  <si>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</si>
  <si>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</si>
  <si>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</si>
  <si>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</si>
  <si>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</si>
  <si>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</si>
  <si>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</si>
  <si>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</si>
  <si>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</si>
  <si>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</si>
  <si>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</si>
  <si>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</si>
  <si>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</si>
  <si>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</si>
  <si>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</si>
  <si>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</si>
  <si>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</si>
  <si>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</si>
  <si>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</si>
  <si>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</si>
  <si>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</si>
  <si>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</si>
  <si>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</si>
  <si>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</si>
  <si>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</si>
  <si>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</si>
  <si>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</si>
  <si>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</si>
  <si>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</si>
  <si>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</si>
  <si>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</si>
  <si>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</si>
  <si>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</si>
  <si>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</si>
  <si>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</si>
  <si>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</si>
  <si>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</si>
  <si>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</si>
  <si>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</si>
  <si>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</si>
  <si>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</si>
  <si>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</si>
  <si>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</si>
  <si>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</si>
  <si>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</si>
  <si>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</si>
  <si>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</si>
  <si>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</si>
  <si>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</si>
  <si>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</si>
  <si>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</si>
  <si>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</si>
  <si>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</si>
  <si>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</si>
  <si>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</si>
  <si>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</si>
  <si>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</si>
  <si>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</si>
  <si>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</si>
  <si>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</si>
  <si>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</si>
  <si>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</si>
  <si>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</si>
  <si>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</si>
  <si>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</si>
  <si>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</si>
  <si>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</si>
  <si>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</si>
  <si>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</si>
  <si>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</si>
  <si>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</si>
  <si>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</si>
  <si>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</si>
  <si>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</si>
  <si>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</si>
  <si>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</si>
  <si>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</si>
  <si>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</si>
  <si>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</si>
  <si>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</si>
  <si>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</si>
  <si>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</si>
  <si>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</si>
  <si>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</si>
  <si>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</si>
  <si>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</si>
  <si>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</si>
  <si>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</si>
  <si>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</si>
  <si>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</si>
  <si>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</si>
  <si>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</si>
  <si>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</si>
  <si>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</si>
  <si>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</si>
  <si>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</si>
  <si>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</si>
  <si>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</si>
  <si>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</si>
  <si>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</si>
  <si>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</si>
  <si>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</si>
  <si>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</si>
  <si>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</si>
  <si>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</si>
  <si>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</si>
  <si>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</si>
  <si>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</si>
  <si>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</si>
  <si>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</si>
  <si>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</si>
  <si>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</si>
  <si>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</si>
  <si>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</si>
  <si>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</si>
  <si>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</si>
  <si>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</si>
  <si>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</si>
  <si>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</si>
  <si>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</si>
  <si>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</si>
  <si>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</si>
  <si>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</si>
  <si>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</si>
  <si>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</si>
  <si>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</si>
  <si>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</si>
  <si>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</si>
  <si>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</si>
  <si>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</si>
  <si>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</si>
  <si>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</si>
  <si>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</si>
  <si>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</si>
  <si>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</si>
  <si>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</si>
  <si>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</si>
  <si>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</si>
  <si>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</si>
  <si>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</si>
  <si>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</si>
  <si>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</si>
  <si>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</si>
  <si>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</si>
  <si>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</si>
  <si>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</si>
  <si>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</si>
  <si>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</si>
  <si>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</si>
  <si>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</si>
  <si>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</si>
  <si>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</si>
  <si>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</si>
  <si>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</si>
  <si>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</si>
  <si>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</si>
  <si>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</si>
  <si>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</si>
  <si>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</si>
  <si>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</si>
  <si>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</si>
  <si>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</si>
  <si>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</si>
  <si>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</si>
  <si>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</si>
  <si>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</si>
  <si>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</si>
  <si>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</si>
  <si>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</si>
  <si>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</si>
  <si>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</si>
  <si>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</si>
  <si>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</si>
  <si>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</si>
  <si>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</si>
  <si>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</si>
  <si>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</si>
  <si>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</si>
  <si>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</si>
  <si>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</si>
  <si>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</si>
  <si>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</si>
  <si>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</si>
  <si>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</si>
  <si>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</si>
  <si>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</si>
  <si>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</si>
  <si>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</si>
  <si>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</si>
  <si>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</si>
  <si>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</si>
  <si>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</si>
  <si>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</si>
  <si>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</si>
  <si>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</si>
  <si>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</si>
  <si>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</si>
  <si>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</si>
  <si>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</si>
  <si>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</si>
  <si>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</si>
  <si>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</si>
  <si>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</si>
  <si>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</si>
  <si>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</si>
  <si>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</si>
  <si>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</si>
  <si>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</si>
  <si>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</si>
  <si>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</si>
  <si>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</si>
  <si>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</si>
  <si>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</si>
  <si>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</si>
  <si>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</si>
  <si>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</si>
  <si>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</si>
  <si>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</si>
  <si>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</si>
  <si>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</si>
  <si>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</si>
  <si>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</si>
  <si>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</si>
  <si>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</si>
  <si>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</si>
  <si>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</si>
  <si>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</si>
  <si>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</si>
  <si>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</si>
  <si>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</si>
  <si>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</si>
  <si>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</si>
  <si>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</si>
  <si>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</si>
  <si>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</si>
  <si>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</si>
  <si>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</si>
  <si>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</si>
  <si>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</si>
  <si>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</si>
  <si>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</si>
  <si>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</si>
  <si>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</si>
  <si>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</si>
  <si>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</si>
  <si>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</si>
  <si>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</si>
  <si>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</si>
  <si>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</si>
  <si>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</si>
  <si>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</si>
  <si>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</si>
  <si>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</si>
  <si>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</si>
  <si>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</si>
  <si>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</si>
  <si>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</si>
  <si>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</si>
  <si>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</si>
  <si>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</si>
  <si>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</si>
  <si>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</si>
  <si>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</si>
  <si>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</si>
  <si>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</si>
  <si>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</si>
  <si>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</si>
  <si>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</si>
  <si>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</si>
  <si>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</si>
  <si>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</si>
  <si>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</si>
  <si>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</si>
  <si>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</si>
  <si>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</si>
  <si>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</si>
  <si>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</si>
  <si>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</si>
  <si>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</si>
  <si>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</si>
  <si>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</si>
  <si>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</si>
  <si>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</si>
  <si>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</si>
  <si>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</si>
  <si>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</si>
  <si>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</si>
  <si>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</si>
  <si>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</si>
  <si>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</si>
  <si>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</si>
  <si>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</si>
  <si>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</si>
  <si>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</si>
  <si>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</si>
  <si>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</si>
  <si>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</si>
  <si>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</si>
  <si>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</si>
  <si>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</si>
  <si>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</si>
  <si>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</si>
  <si>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</si>
  <si>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</si>
  <si>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</si>
  <si>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</si>
  <si>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</si>
  <si>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</si>
  <si>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</si>
  <si>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</si>
  <si>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</si>
  <si>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</si>
  <si>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</si>
  <si>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</si>
  <si>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</si>
  <si>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</si>
  <si>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</si>
  <si>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</si>
  <si>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</si>
  <si>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</si>
  <si>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</si>
  <si>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</si>
  <si>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</si>
  <si>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</si>
  <si>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</si>
  <si>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</si>
  <si>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</si>
  <si>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</si>
  <si>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</si>
  <si>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</si>
  <si>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</si>
  <si>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</si>
  <si>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</si>
  <si>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</si>
  <si>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</si>
  <si>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</si>
  <si>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</si>
  <si>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</si>
  <si>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</si>
  <si>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</si>
  <si>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</si>
  <si>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</si>
  <si>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</si>
  <si>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</si>
  <si>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</si>
  <si>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</si>
  <si>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</si>
  <si>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</si>
  <si>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</si>
  <si>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</si>
  <si>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</si>
  <si>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</si>
  <si>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</si>
  <si>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</si>
  <si>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</si>
  <si>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</si>
  <si>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</si>
  <si>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</si>
  <si>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</si>
  <si>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</si>
  <si>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</si>
  <si>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</si>
  <si>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</si>
  <si>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</si>
  <si>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</si>
  <si>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</si>
  <si>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</si>
  <si>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</si>
  <si>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</si>
  <si>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</si>
  <si>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</si>
  <si>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</si>
  <si>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</si>
  <si>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</si>
  <si>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</si>
  <si>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</si>
  <si>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</si>
  <si>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</si>
  <si>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</si>
  <si>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</si>
  <si>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</si>
  <si>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</si>
  <si>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</si>
  <si>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</si>
  <si>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</si>
  <si>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</si>
  <si>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</si>
  <si>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</si>
  <si>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</si>
  <si>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</si>
  <si>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</si>
  <si>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</si>
  <si>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</si>
  <si>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</si>
  <si>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</si>
  <si>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</si>
  <si>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</si>
  <si>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</si>
  <si>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</si>
  <si>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</si>
  <si>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</si>
  <si>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</si>
  <si>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</si>
  <si>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</si>
  <si>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</si>
  <si>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</si>
  <si>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</si>
  <si>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</si>
  <si>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</si>
  <si>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</si>
  <si>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</si>
  <si>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</si>
  <si>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</si>
  <si>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</si>
  <si>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</si>
  <si>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</si>
  <si>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</si>
  <si>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</si>
  <si>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</si>
  <si>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</si>
  <si>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</si>
  <si>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</si>
  <si>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</si>
  <si>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</si>
  <si>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</si>
  <si>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</si>
  <si>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</si>
  <si>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</si>
  <si>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</si>
  <si>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</si>
  <si>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</si>
  <si>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</si>
  <si>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</si>
  <si>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</si>
  <si>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</si>
  <si>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</si>
  <si>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</si>
  <si>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</si>
  <si>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</si>
  <si>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</si>
  <si>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</si>
  <si>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</si>
  <si>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</si>
  <si>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</si>
  <si>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</si>
  <si>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</si>
  <si>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</si>
  <si>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</si>
  <si>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</si>
  <si>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</si>
  <si>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</si>
  <si>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</si>
  <si>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</si>
  <si>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</si>
  <si>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</si>
  <si>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</si>
  <si>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</si>
  <si>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</si>
  <si>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</si>
  <si>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</si>
  <si>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</si>
  <si>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</si>
  <si>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</si>
  <si>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</si>
  <si>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</si>
  <si>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</si>
  <si>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</si>
  <si>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</si>
  <si>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</si>
  <si>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</si>
  <si>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</si>
  <si>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</si>
  <si>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</si>
  <si>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</si>
  <si>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</si>
  <si>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</si>
  <si>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</si>
  <si>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</si>
  <si>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</si>
  <si>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</si>
  <si>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</si>
  <si>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</si>
  <si>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</si>
  <si>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</si>
  <si>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</si>
  <si>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</si>
  <si>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</si>
  <si>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</si>
  <si>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</si>
  <si>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</si>
  <si>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</si>
  <si>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</si>
  <si>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</si>
  <si>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</si>
  <si>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</si>
  <si>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</si>
  <si>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</si>
  <si>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</si>
  <si>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</si>
  <si>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</si>
  <si>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</si>
  <si>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</si>
  <si>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</si>
  <si>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</si>
  <si>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</si>
  <si>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</si>
  <si>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</si>
  <si>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</si>
  <si>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</si>
  <si>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</si>
  <si>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</si>
  <si>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</si>
  <si>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</si>
  <si>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</si>
  <si>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</si>
  <si>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</si>
  <si>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</si>
  <si>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</si>
  <si>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</si>
  <si>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</si>
  <si>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</si>
  <si>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</si>
  <si>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</si>
  <si>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</si>
  <si>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</si>
  <si>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</si>
  <si>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</si>
  <si>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</si>
  <si>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</si>
  <si>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</si>
  <si>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</si>
  <si>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</si>
  <si>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</si>
  <si>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</si>
  <si>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</si>
  <si>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</si>
  <si>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</si>
  <si>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</si>
  <si>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</si>
  <si>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</si>
  <si>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</si>
  <si>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</si>
  <si>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</si>
  <si>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</si>
  <si>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</si>
  <si>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</si>
  <si>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</si>
  <si>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</si>
  <si>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</si>
  <si>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</si>
  <si>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</si>
  <si>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</si>
  <si>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</si>
  <si>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</si>
  <si>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</si>
  <si>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</si>
  <si>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</si>
  <si>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</si>
  <si>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</si>
  <si>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</si>
  <si>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</si>
  <si>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</si>
  <si>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</si>
  <si>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</si>
  <si>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</si>
  <si>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</si>
  <si>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</si>
  <si>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</si>
  <si>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</si>
  <si>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</si>
  <si>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</si>
  <si>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</si>
  <si>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</si>
  <si>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</si>
  <si>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</si>
  <si>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</si>
  <si>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</si>
  <si>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</si>
  <si>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</si>
  <si>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</si>
  <si>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</si>
  <si>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</si>
  <si>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</si>
  <si>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</si>
  <si>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</si>
  <si>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</si>
  <si>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</si>
  <si>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</si>
  <si>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</si>
  <si>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</si>
  <si>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</si>
  <si>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</si>
  <si>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</si>
  <si>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</si>
  <si>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</si>
  <si>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</si>
  <si>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</si>
  <si>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</si>
  <si>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</si>
  <si>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</si>
  <si>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</si>
  <si>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</si>
  <si>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</si>
  <si>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</si>
  <si>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</si>
  <si>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</si>
  <si>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</si>
  <si>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</si>
  <si>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</si>
  <si>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</si>
  <si>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</si>
  <si>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</si>
  <si>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</si>
  <si>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</si>
  <si>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</si>
  <si>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</si>
  <si>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</si>
  <si>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</si>
  <si>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</si>
  <si>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</si>
  <si>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</si>
  <si>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</si>
  <si>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</si>
  <si>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</si>
  <si>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</si>
  <si>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</si>
  <si>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</si>
  <si>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</si>
  <si>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</si>
  <si>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</si>
  <si>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</si>
  <si>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</si>
  <si>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</si>
  <si>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</si>
  <si>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</si>
  <si>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</si>
  <si>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</si>
  <si>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</si>
  <si>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</si>
  <si>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</si>
  <si>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</si>
  <si>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</si>
  <si>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</si>
  <si>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</si>
  <si>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</si>
  <si>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</si>
  <si>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</si>
  <si>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</si>
  <si>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</si>
  <si>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</si>
  <si>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</si>
  <si>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</si>
  <si>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</si>
  <si>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</si>
  <si>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</si>
  <si>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</si>
  <si>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</si>
  <si>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</si>
  <si>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</si>
  <si>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</si>
  <si>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</si>
  <si>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</si>
  <si>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</si>
  <si>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</si>
  <si>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</si>
  <si>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</si>
  <si>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</si>
  <si>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</si>
  <si>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</si>
  <si>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</si>
  <si>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</si>
  <si>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</si>
  <si>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</si>
  <si>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</si>
  <si>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</si>
  <si>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</si>
  <si>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</si>
  <si>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</si>
  <si>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</si>
  <si>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</si>
  <si>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</si>
  <si>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</si>
  <si>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</si>
  <si>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</si>
  <si>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</si>
  <si>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</si>
  <si>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</si>
  <si>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</si>
  <si>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</si>
  <si>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</si>
  <si>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</si>
  <si>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</si>
  <si>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</si>
  <si>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</si>
  <si>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</si>
  <si>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</si>
  <si>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</si>
  <si>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</si>
  <si>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</si>
  <si>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</si>
  <si>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</si>
  <si>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</si>
  <si>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</si>
  <si>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</si>
  <si>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</si>
  <si>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</si>
  <si>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</si>
  <si>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</si>
  <si>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</si>
  <si>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</si>
  <si>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</si>
  <si>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</si>
  <si>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</si>
  <si>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</si>
  <si>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</si>
  <si>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</si>
  <si>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</si>
  <si>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</si>
  <si>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</si>
  <si>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</si>
  <si>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</si>
  <si>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</si>
  <si>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</si>
  <si>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</si>
  <si>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</si>
  <si>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</si>
  <si>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</si>
  <si>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</si>
  <si>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</si>
  <si>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</si>
  <si>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</si>
  <si>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</si>
  <si>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</si>
  <si>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</si>
  <si>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</si>
  <si>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</si>
  <si>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</si>
  <si>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</si>
  <si>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</si>
  <si>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</si>
  <si>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</si>
  <si>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</si>
  <si>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</si>
  <si>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</si>
  <si>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</si>
  <si>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</si>
  <si>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</si>
  <si>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</si>
  <si>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</si>
  <si>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</si>
  <si>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</si>
  <si>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</si>
  <si>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</si>
  <si>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</si>
  <si>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</si>
  <si>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</si>
  <si>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</si>
  <si>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</si>
  <si>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</si>
  <si>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</si>
  <si>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</si>
  <si>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</si>
  <si>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</si>
  <si>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</si>
  <si>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</si>
  <si>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</si>
  <si>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</si>
  <si>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</si>
  <si>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</si>
  <si>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</si>
  <si>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</si>
  <si>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</si>
  <si>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</si>
  <si>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</si>
  <si>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</si>
  <si>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</si>
  <si>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</si>
  <si>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</si>
  <si>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</si>
  <si>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</si>
  <si>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</si>
  <si>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</si>
  <si>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</si>
  <si>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</si>
  <si>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</si>
  <si>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</si>
  <si>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</si>
  <si>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</si>
  <si>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</si>
  <si>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</si>
  <si>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</si>
  <si>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</si>
  <si>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</si>
  <si>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</si>
  <si>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</si>
  <si>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</si>
  <si>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</si>
  <si>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</si>
  <si>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</si>
  <si>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</si>
  <si>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</si>
  <si>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</si>
  <si>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</si>
  <si>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</si>
  <si>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</si>
  <si>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</si>
  <si>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</si>
  <si>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</si>
  <si>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</si>
  <si>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</si>
  <si>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</si>
  <si>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</si>
  <si>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</si>
  <si>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</si>
  <si>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</si>
  <si>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</si>
  <si>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</si>
  <si>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</si>
  <si>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</si>
  <si>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</si>
  <si>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</si>
  <si>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</si>
  <si>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</si>
  <si>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</si>
  <si>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</si>
  <si>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</si>
  <si>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</si>
  <si>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</si>
  <si>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</si>
  <si>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</si>
  <si>
    <t>БМПГЭТС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</si>
</sst>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26</v>
      </c>
    </row>
    <row r="12" spans="1:22" ht="18" customHeight="1" x14ac:dyDescent="0.25">
      <c r="A12" s="30"/>
      <c r="B12" s="9"/>
      <c r="C12" s="9"/>
      <c r="D12" s="32"/>
      <c r="E12" s="183" t="s">
        <v>27</v>
      </c>
      <c r="F12" s="183"/>
      <c r="G12" s="32"/>
      <c r="H12" s="60" t="s">
        <v>124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31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32</v>
      </c>
      <c r="F18" s="183"/>
      <c r="G18" s="49"/>
      <c r="H18" s="38" t="s">
        <v>1413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35</v>
      </c>
      <c r="F20" s="183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37</v>
      </c>
    </row>
    <row r="21" spans="1:22" ht="18" customHeight="1" x14ac:dyDescent="0.25">
      <c r="A21" s="9"/>
      <c r="B21" s="9"/>
      <c r="C21" s="9"/>
      <c r="D21" s="32"/>
      <c r="E21" s="183" t="s">
        <v>38</v>
      </c>
      <c r="F21" s="183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40</v>
      </c>
    </row>
    <row r="22" spans="1:22" ht="18" customHeight="1" x14ac:dyDescent="0.25">
      <c r="A22" s="9"/>
      <c r="B22" s="9"/>
      <c r="C22" s="9"/>
      <c r="D22" s="32"/>
      <c r="E22" s="183" t="s">
        <v>41</v>
      </c>
      <c r="F22" s="183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43</v>
      </c>
    </row>
    <row r="23" spans="1:22" ht="24" customHeight="1" x14ac:dyDescent="0.25">
      <c r="A23" s="9"/>
      <c r="B23" s="9"/>
      <c r="C23" s="9"/>
      <c r="D23" s="32"/>
      <c r="E23" s="183" t="s">
        <v>44</v>
      </c>
      <c r="F23" s="183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47</v>
      </c>
      <c r="F25" s="183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50</v>
      </c>
      <c r="F27" s="183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53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55</v>
      </c>
      <c r="F33" s="183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59</v>
      </c>
      <c r="F35" s="183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63</v>
      </c>
      <c r="F37" s="183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66</v>
      </c>
      <c r="F39" s="183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69</v>
      </c>
      <c r="F41" s="183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73</v>
      </c>
      <c r="F43" s="183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76</v>
      </c>
      <c r="F45" s="183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80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3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3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3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3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3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3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111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112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114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82" t="s">
        <v>28</v>
      </c>
      <c r="F86" s="87" t="s">
        <v>115</v>
      </c>
      <c r="G86" s="88"/>
      <c r="H86" s="148"/>
    </row>
    <row r="87" spans="5:8" ht="0" hidden="1" customHeight="1" x14ac:dyDescent="0.25">
      <c r="E87" s="182"/>
      <c r="F87" s="87" t="s">
        <v>116</v>
      </c>
      <c r="G87" s="88"/>
      <c r="H87" s="148"/>
    </row>
    <row r="88" spans="5:8" ht="0" hidden="1" customHeight="1" x14ac:dyDescent="0.25">
      <c r="E88" s="182" t="s">
        <v>117</v>
      </c>
      <c r="F88" s="87" t="s">
        <v>115</v>
      </c>
      <c r="G88" s="88"/>
      <c r="H88" s="148"/>
    </row>
    <row r="89" spans="5:8" ht="0" hidden="1" customHeight="1" x14ac:dyDescent="0.25">
      <c r="E89" s="182"/>
      <c r="F89" s="87" t="s">
        <v>116</v>
      </c>
      <c r="G89" s="88"/>
      <c r="H89" s="148"/>
    </row>
    <row r="90" spans="5:8" ht="0" hidden="1" customHeight="1" x14ac:dyDescent="0.25">
      <c r="E90" s="182" t="s">
        <v>118</v>
      </c>
      <c r="F90" s="87" t="s">
        <v>115</v>
      </c>
      <c r="G90" s="88"/>
      <c r="H90" s="148"/>
    </row>
    <row r="91" spans="5:8" ht="0" hidden="1" customHeight="1" x14ac:dyDescent="0.25">
      <c r="E91" s="182"/>
      <c r="F91" s="87" t="s">
        <v>116</v>
      </c>
      <c r="G91" s="88"/>
      <c r="H91" s="148"/>
    </row>
    <row r="92" spans="5:8" ht="0" hidden="1" customHeight="1" x14ac:dyDescent="0.25">
      <c r="E92" s="182" t="s">
        <v>119</v>
      </c>
      <c r="F92" s="87" t="s">
        <v>115</v>
      </c>
      <c r="G92" s="88"/>
      <c r="H92" s="148"/>
    </row>
    <row r="93" spans="5:8" ht="0" hidden="1" customHeight="1" x14ac:dyDescent="0.25">
      <c r="E93" s="182"/>
      <c r="F93" s="87" t="s">
        <v>116</v>
      </c>
      <c r="G93" s="88"/>
      <c r="H93" s="148"/>
    </row>
    <row r="94" spans="5:8" ht="0" hidden="1" customHeight="1" x14ac:dyDescent="0.25">
      <c r="E94" s="182" t="s">
        <v>120</v>
      </c>
      <c r="F94" s="87" t="s">
        <v>115</v>
      </c>
      <c r="G94" s="88"/>
      <c r="H94" s="148"/>
    </row>
    <row r="95" spans="5:8" ht="0" hidden="1" customHeight="1" x14ac:dyDescent="0.25">
      <c r="E95" s="182"/>
      <c r="F95" s="87" t="s">
        <v>116</v>
      </c>
      <c r="G95" s="88"/>
      <c r="H95" s="148"/>
    </row>
    <row r="96" spans="5:8" ht="0" hidden="1" customHeight="1" x14ac:dyDescent="0.25">
      <c r="E96" s="182" t="s">
        <v>121</v>
      </c>
      <c r="F96" s="87" t="s">
        <v>115</v>
      </c>
      <c r="G96" s="88"/>
      <c r="H96" s="148"/>
    </row>
    <row r="97" spans="1:19" ht="0" hidden="1" customHeight="1" x14ac:dyDescent="0.25">
      <c r="E97" s="182"/>
      <c r="F97" s="87" t="s">
        <v>116</v>
      </c>
      <c r="G97" s="88"/>
      <c r="H97" s="148"/>
    </row>
    <row r="98" spans="1:19" ht="0" hidden="1" customHeight="1" x14ac:dyDescent="0.25">
      <c r="E98" s="182" t="s">
        <v>122</v>
      </c>
      <c r="F98" s="87" t="s">
        <v>115</v>
      </c>
      <c r="G98" s="88"/>
      <c r="H98" s="148"/>
    </row>
    <row r="99" spans="1:19" ht="0" hidden="1" customHeight="1" x14ac:dyDescent="0.25">
      <c r="E99" s="182"/>
      <c r="F99" s="87" t="s">
        <v>116</v>
      </c>
      <c r="G99" s="88"/>
      <c r="H99" s="148"/>
    </row>
    <row r="100" spans="1:19" ht="0" hidden="1" customHeight="1" x14ac:dyDescent="0.25">
      <c r="E100" s="182" t="s">
        <v>123</v>
      </c>
      <c r="F100" s="87" t="s">
        <v>115</v>
      </c>
      <c r="G100" s="88"/>
      <c r="H100" s="148"/>
    </row>
    <row r="101" spans="1:19" ht="0" hidden="1" customHeight="1" x14ac:dyDescent="0.25">
      <c r="E101" s="182"/>
      <c r="F101" s="87" t="s">
        <v>116</v>
      </c>
      <c r="G101" s="88"/>
      <c r="H101" s="148"/>
    </row>
    <row r="102" spans="1:19" ht="0" hidden="1" customHeight="1" x14ac:dyDescent="0.25">
      <c r="E102" s="182" t="s">
        <v>124</v>
      </c>
      <c r="F102" s="87" t="s">
        <v>115</v>
      </c>
      <c r="G102" s="88"/>
      <c r="H102" s="148"/>
    </row>
    <row r="103" spans="1:19" ht="0" hidden="1" customHeight="1" x14ac:dyDescent="0.25">
      <c r="E103" s="182"/>
      <c r="F103" s="87" t="s">
        <v>116</v>
      </c>
      <c r="G103" s="88"/>
      <c r="H103" s="148"/>
    </row>
    <row r="104" spans="1:19" ht="0" hidden="1" customHeight="1" x14ac:dyDescent="0.25">
      <c r="E104" s="182" t="s">
        <v>125</v>
      </c>
      <c r="F104" s="87" t="s">
        <v>115</v>
      </c>
      <c r="G104" s="88"/>
      <c r="H104" s="148"/>
    </row>
    <row r="105" spans="1:19" ht="0" hidden="1" customHeight="1" x14ac:dyDescent="0.25">
      <c r="E105" s="182"/>
      <c r="F105" s="87" t="s">
        <v>116</v>
      </c>
      <c r="G105" s="88"/>
      <c r="H105" s="148"/>
    </row>
    <row r="106" spans="1:19" ht="0" hidden="1" customHeight="1" x14ac:dyDescent="0.25">
      <c r="E106" s="182" t="s">
        <v>126</v>
      </c>
      <c r="F106" s="87" t="s">
        <v>115</v>
      </c>
      <c r="G106" s="88"/>
      <c r="H106" s="148"/>
    </row>
    <row r="107" spans="1:19" ht="0" hidden="1" customHeight="1" x14ac:dyDescent="0.25">
      <c r="E107" s="182"/>
      <c r="F107" s="87" t="s">
        <v>116</v>
      </c>
      <c r="G107" s="88"/>
      <c r="H107" s="148"/>
    </row>
    <row r="108" spans="1:19" ht="0" hidden="1" customHeight="1" x14ac:dyDescent="0.25">
      <c r="E108" s="182" t="s">
        <v>127</v>
      </c>
      <c r="F108" s="87" t="s">
        <v>115</v>
      </c>
      <c r="G108" s="88"/>
      <c r="H108" s="148"/>
    </row>
    <row r="109" spans="1:19" ht="0" hidden="1" customHeight="1" x14ac:dyDescent="0.25">
      <c r="E109" s="182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128</v>
      </c>
      <c r="F112" s="183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G49" zoomScale="130" zoomScaleNormal="130" workbookViewId="0">
      <selection activeCell="L155" sqref="L155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6" t="s">
        <v>143</v>
      </c>
      <c r="E11" s="196" t="s">
        <v>144</v>
      </c>
      <c r="F11" s="196" t="s">
        <v>145</v>
      </c>
      <c r="G11" s="196" t="s">
        <v>146</v>
      </c>
      <c r="H11" s="196" t="s">
        <v>147</v>
      </c>
      <c r="I11" s="196" t="s">
        <v>148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153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4257.6179999999995</v>
      </c>
      <c r="I15" s="61">
        <f>SUM(I16,I17,I23,I26)</f>
        <v>3418.174</v>
      </c>
      <c r="J15" s="61">
        <f>SUM(J16,J17,J23,J26)</f>
        <v>642.04199999999992</v>
      </c>
      <c r="K15" s="61">
        <f>SUM(K16,K17,K23,K26)</f>
        <v>197.40199999999999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4257.6179999999995</v>
      </c>
      <c r="I17" s="61">
        <f>SUM(I18:I22)</f>
        <v>3418.174</v>
      </c>
      <c r="J17" s="61">
        <f>SUM(J18:J22)</f>
        <v>642.04199999999992</v>
      </c>
      <c r="K17" s="61">
        <f>SUM(K18:K22)</f>
        <v>197.40199999999999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3750.7020000000002</v>
      </c>
      <c r="I19" s="161">
        <v>3418.174</v>
      </c>
      <c r="J19" s="161">
        <v>207.65199999999999</v>
      </c>
      <c r="K19" s="161">
        <v>124.876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230.47</v>
      </c>
      <c r="I20" s="161"/>
      <c r="J20" s="161">
        <v>230.47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276.44599999999997</v>
      </c>
      <c r="I21" s="161"/>
      <c r="J21" s="161">
        <v>203.92</v>
      </c>
      <c r="K21" s="161">
        <v>72.525999999999996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3891.3510000000001</v>
      </c>
      <c r="I35" s="61">
        <f>SUM(I36,I38,I41,I44)</f>
        <v>0</v>
      </c>
      <c r="J35" s="61">
        <f>SUM(J36,J38,J41,J44)</f>
        <v>0</v>
      </c>
      <c r="K35" s="61">
        <f>SUM(K36,K38,K41,K44)</f>
        <v>2086.4070000000002</v>
      </c>
      <c r="L35" s="61">
        <f>SUM(L36,L38,L41,L44)</f>
        <v>1804.944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2732.4690000000001</v>
      </c>
      <c r="I38" s="71"/>
      <c r="J38" s="71"/>
      <c r="K38" s="71">
        <v>2086.4070000000002</v>
      </c>
      <c r="L38" s="71">
        <v>646.06200000000001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1158.8820000000001</v>
      </c>
      <c r="I44" s="71"/>
      <c r="J44" s="71"/>
      <c r="K44" s="71"/>
      <c r="L44" s="71">
        <v>1158.8820000000001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366.26699999999983</v>
      </c>
      <c r="I52" s="61">
        <f>SUM(I15,I29,I34)-SUM(I35,I45:I48)</f>
        <v>3418.174</v>
      </c>
      <c r="J52" s="61">
        <f>SUM(J15,J29,J34)-SUM(J35,J45:J48)</f>
        <v>642.04199999999992</v>
      </c>
      <c r="K52" s="61">
        <f>SUM(K15,K29,K34)-SUM(K35,K45:K48)</f>
        <v>-1889.0050000000001</v>
      </c>
      <c r="L52" s="61">
        <f>SUM(L15,L29,L34)-SUM(L35,L45:L48)</f>
        <v>-1804.944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4" t="s">
        <v>252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4" t="s">
        <v>313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4" t="s">
        <v>323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3891.3510000000001</v>
      </c>
      <c r="I94" s="61">
        <f>SUM(I95,I96)</f>
        <v>0</v>
      </c>
      <c r="J94" s="61">
        <f>SUM(J95,J96)</f>
        <v>0</v>
      </c>
      <c r="K94" s="61">
        <f>SUM(K95,K96)</f>
        <v>2086.4070000000002</v>
      </c>
      <c r="L94" s="61">
        <f>SUM(L95,L96)</f>
        <v>1804.944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3891.3510000000001</v>
      </c>
      <c r="I95" s="71"/>
      <c r="J95" s="71"/>
      <c r="K95" s="71">
        <f>K38</f>
        <v>2086.4070000000002</v>
      </c>
      <c r="L95" s="71">
        <f>L38+L44</f>
        <v>1804.944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1334.9789999999996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1334.9789999999996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1334.9789999999996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1334.9789999999996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1334.9789999999996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1334.9789999999996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1237.32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1237.32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1237.32</v>
      </c>
      <c r="I105" s="71"/>
      <c r="J105" s="71"/>
      <c r="K105" s="71"/>
      <c r="L105" s="71">
        <v>1237.32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12.638999999999999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12.638999999999999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12.638999999999999</v>
      </c>
      <c r="I108" s="71"/>
      <c r="J108" s="71"/>
      <c r="K108" s="71"/>
      <c r="L108" s="71">
        <v>12.638999999999999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0.1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0.1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0.1</v>
      </c>
      <c r="I111" s="71"/>
      <c r="J111" s="71"/>
      <c r="K111" s="71"/>
      <c r="L111" s="71">
        <v>0.1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4.3680000000000003</v>
      </c>
      <c r="I114" s="71"/>
      <c r="J114" s="71"/>
      <c r="K114" s="71"/>
      <c r="L114" s="71">
        <v>4.3680000000000003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76.965999999999994</v>
      </c>
      <c r="I115" s="71"/>
      <c r="J115" s="71"/>
      <c r="K115" s="71"/>
      <c r="L115" s="71">
        <v>76.965999999999994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3.5859999999999999</v>
      </c>
      <c r="I116" s="71"/>
      <c r="J116" s="71"/>
      <c r="K116" s="71"/>
      <c r="L116" s="71">
        <v>3.5859999999999999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366.26699999999937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366.26699999999937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366.26699999999937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366.26699999999937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366.26699999999937</v>
      </c>
      <c r="I125" s="71"/>
      <c r="J125" s="71"/>
      <c r="K125" s="71"/>
      <c r="L125" s="71">
        <f>H15-H94</f>
        <v>366.26699999999937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4" t="s">
        <v>410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4662.5700719879997</v>
      </c>
      <c r="I127" s="61">
        <f>SUM(I128:I129)</f>
        <v>0</v>
      </c>
      <c r="J127" s="61">
        <f>SUM(J128:J129)</f>
        <v>0</v>
      </c>
      <c r="K127" s="61">
        <f>SUM(K128:K129)</f>
        <v>2499.9078305160001</v>
      </c>
      <c r="L127" s="61">
        <f>SUM(L128:L129)</f>
        <v>2162.6622414719996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4662.5700719879997</v>
      </c>
      <c r="I128" s="71"/>
      <c r="J128" s="71"/>
      <c r="K128" s="71">
        <f>K95*0.99849*1.2</f>
        <v>2499.9078305160001</v>
      </c>
      <c r="L128" s="71">
        <f>L95*0.99849*1.2</f>
        <v>2162.6622414719996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1743.07547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1743.07547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1743.07547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1743.07547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1743.07547</v>
      </c>
      <c r="I147" s="71"/>
      <c r="J147" s="71"/>
      <c r="K147" s="71"/>
      <c r="L147" s="71">
        <v>1743.07547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2024-10-16T07:44:57Z</cp:lastPrinted>
  <dcterms:created xsi:type="dcterms:W3CDTF">2021-03-11T11:50:48Z</dcterms:created>
  <dcterms:modified xsi:type="dcterms:W3CDTF">2024-10-16T07:47:37Z</dcterms:modified>
</cp:coreProperties>
</file>